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voiesnavigablesdefrance-my.sharepoint.com/personal/stephanie_aubin_vnf_fr/Documents/Documents/SDEV/UA2F/AAP-Mises en concurrence/Langon/"/>
    </mc:Choice>
  </mc:AlternateContent>
  <xr:revisionPtr revIDLastSave="0" documentId="8_{89A96960-4FE3-4C99-9EC0-26EECA2FE9BA}" xr6:coauthVersionLast="47" xr6:coauthVersionMax="47" xr10:uidLastSave="{00000000-0000-0000-0000-000000000000}"/>
  <bookViews>
    <workbookView xWindow="-110" yWindow="-110" windowWidth="19420" windowHeight="10300" xr2:uid="{00000000-000D-0000-FFFF-FFFF00000000}"/>
  </bookViews>
  <sheets>
    <sheet name="Redevance" sheetId="1" r:id="rId1"/>
    <sheet name="Investissements" sheetId="3" r:id="rId2"/>
    <sheet name="Entretien et maintenanc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C33" i="3" s="1"/>
  <c r="C25" i="3"/>
  <c r="J14" i="1"/>
  <c r="J15" i="1"/>
  <c r="J16" i="1"/>
  <c r="J17" i="1"/>
  <c r="J18" i="1"/>
  <c r="J19" i="1"/>
  <c r="J20" i="1"/>
  <c r="J21" i="1"/>
  <c r="J22" i="1"/>
  <c r="J23" i="1"/>
  <c r="J24" i="1"/>
  <c r="C4" i="3"/>
  <c r="C21" i="3" s="1"/>
  <c r="D30" i="2"/>
  <c r="E30" i="2"/>
  <c r="F30" i="2"/>
  <c r="G30" i="2"/>
  <c r="H30" i="2"/>
  <c r="I30" i="2"/>
  <c r="J30" i="2"/>
  <c r="C30" i="2"/>
  <c r="C28" i="2"/>
  <c r="D28" i="2" s="1"/>
  <c r="E28" i="2" s="1"/>
  <c r="F28" i="2" s="1"/>
  <c r="G28" i="2" s="1"/>
  <c r="C10" i="2"/>
  <c r="D10" i="2" s="1"/>
  <c r="E10" i="2" s="1"/>
  <c r="F10" i="2" s="1"/>
  <c r="G10" i="2" s="1"/>
  <c r="C2" i="2"/>
  <c r="D2" i="2" s="1"/>
  <c r="E2" i="2" s="1"/>
  <c r="F2" i="2" s="1"/>
  <c r="G2" i="2" s="1"/>
  <c r="J20" i="2"/>
  <c r="I20" i="2"/>
  <c r="H20" i="2"/>
  <c r="G20" i="2"/>
  <c r="F20" i="2"/>
  <c r="E20" i="2"/>
  <c r="D20" i="2"/>
  <c r="C20" i="2"/>
  <c r="J12" i="2"/>
  <c r="I12" i="2"/>
  <c r="H12" i="2"/>
  <c r="G12" i="2"/>
  <c r="F12" i="2"/>
  <c r="E12" i="2"/>
  <c r="D12" i="2"/>
  <c r="C12" i="2"/>
  <c r="E19" i="3"/>
  <c r="E18" i="3"/>
  <c r="E17" i="3"/>
  <c r="E13" i="3"/>
  <c r="E12" i="3"/>
  <c r="E11" i="3"/>
  <c r="E10" i="3"/>
  <c r="E9" i="3"/>
  <c r="E8" i="3"/>
  <c r="H10" i="1" l="1"/>
  <c r="H11" i="1" s="1"/>
  <c r="H12" i="1" s="1"/>
  <c r="H13" i="1" s="1"/>
  <c r="H14" i="1" s="1"/>
  <c r="H15" i="1" s="1"/>
  <c r="H16" i="1" s="1"/>
  <c r="H17" i="1" s="1"/>
  <c r="H18" i="1" s="1"/>
  <c r="H19" i="1" s="1"/>
  <c r="H20" i="1" s="1"/>
  <c r="H21" i="1" s="1"/>
  <c r="H22" i="1" s="1"/>
  <c r="H23" i="1" s="1"/>
  <c r="H24" i="1" s="1"/>
  <c r="J11" i="1"/>
  <c r="J12" i="1"/>
  <c r="J13" i="1"/>
  <c r="J10" i="1"/>
  <c r="C8" i="1"/>
  <c r="G10" i="1" l="1"/>
  <c r="G11" i="1" s="1"/>
  <c r="G12" i="1" s="1"/>
  <c r="G13" i="1" s="1"/>
  <c r="G14" i="1" s="1"/>
  <c r="E34" i="3"/>
  <c r="K12" i="1" l="1"/>
  <c r="K13" i="1"/>
  <c r="K11" i="1"/>
  <c r="K10" i="1"/>
  <c r="G15" i="1"/>
  <c r="K14" i="1"/>
  <c r="G16" i="1" l="1"/>
  <c r="K15" i="1"/>
  <c r="G17" i="1" l="1"/>
  <c r="K16" i="1"/>
  <c r="K17" i="1" l="1"/>
  <c r="G18" i="1"/>
  <c r="K18" i="1" l="1"/>
  <c r="G19" i="1"/>
  <c r="G20" i="1" l="1"/>
  <c r="K19" i="1"/>
  <c r="K20" i="1" l="1"/>
  <c r="G21" i="1"/>
  <c r="G22" i="1" l="1"/>
  <c r="K21" i="1"/>
  <c r="G23" i="1" l="1"/>
  <c r="K22" i="1"/>
  <c r="K23" i="1" l="1"/>
  <c r="G24" i="1"/>
  <c r="K24" i="1" s="1"/>
</calcChain>
</file>

<file path=xl/sharedStrings.xml><?xml version="1.0" encoding="utf-8"?>
<sst xmlns="http://schemas.openxmlformats.org/spreadsheetml/2006/main" count="107" uniqueCount="60">
  <si>
    <t>Année</t>
  </si>
  <si>
    <t>Redevance de base</t>
  </si>
  <si>
    <t>Nombre de transbordement (exemples)</t>
  </si>
  <si>
    <t>Redevance de référence (2026)</t>
  </si>
  <si>
    <t>Indice INSEE du coût de la construction (T2 de l'année n-1) (exemples)</t>
  </si>
  <si>
    <t>Redevance à payer</t>
  </si>
  <si>
    <t>Redevance plancher (2026)</t>
  </si>
  <si>
    <t>Propositions du candidat :</t>
  </si>
  <si>
    <t>Objectif annuel de transbordement &gt;25 t (proposition minimale)</t>
  </si>
  <si>
    <t>Objectif annuel transbordement &gt;25 t (proposition du candidat)</t>
  </si>
  <si>
    <t>Dégrèvement maximal pour transbordements</t>
  </si>
  <si>
    <t>Outil de simulation des redevances, en fonction des propositions du candidat. Caractère purement informatif.</t>
  </si>
  <si>
    <t>Données à la main du candidat :</t>
  </si>
  <si>
    <t>Les données surlignées en jaune sont la proposition du candidat.</t>
  </si>
  <si>
    <t>Les données surlignées en jaune pâle servent au candidat à simuler ses redevances.</t>
  </si>
  <si>
    <t>Redevance plancher</t>
  </si>
  <si>
    <t>Montant du dégrevement par transbordement &gt;25 t  (proposition du candidat)</t>
  </si>
  <si>
    <t>Les données surlignées en gris sont fixes.</t>
  </si>
  <si>
    <t>Les données surlignées en bleu sont relaculées selon les propositions du candidat.</t>
  </si>
  <si>
    <t>Données à la main de VNF ou recalculées :</t>
  </si>
  <si>
    <t>Montant du dégrevement par transbordement  &gt;25 t (proposition minimale)</t>
  </si>
  <si>
    <r>
      <rPr>
        <u/>
        <sz val="11"/>
        <color theme="1"/>
        <rFont val="Calibri"/>
        <family val="2"/>
        <scheme val="minor"/>
      </rPr>
      <t>NOTICE :</t>
    </r>
    <r>
      <rPr>
        <sz val="11"/>
        <color theme="1"/>
        <rFont val="Calibri"/>
        <family val="2"/>
        <scheme val="minor"/>
      </rPr>
      <t xml:space="preserve">
VNF a pour mission la valorisation de son domaine ainsi que le développement du report modal.
VNF propose donc des modalités de calcul de la redevance pour l'occupation du terminal de Langon, qui se veulent incitatives quant à l'utilisation du transport fluvial.
Ainsi, il est proposé une redevance de base. Celle-ci est constituée d'une partie fixe et d'une partie dépendante d'un objectif annuel de transbordements, d'un </t>
    </r>
    <r>
      <rPr>
        <sz val="11"/>
        <color theme="8"/>
        <rFont val="Calibri"/>
        <family val="2"/>
        <scheme val="minor"/>
      </rPr>
      <t>minimum de 2</t>
    </r>
    <r>
      <rPr>
        <sz val="11"/>
        <color theme="1"/>
        <rFont val="Calibri"/>
        <family val="2"/>
        <scheme val="minor"/>
      </rPr>
      <t xml:space="preserve">.
Il est proposé un dégrèvement de la redevance de référence d'un </t>
    </r>
    <r>
      <rPr>
        <sz val="11"/>
        <color theme="8"/>
        <rFont val="Calibri"/>
        <family val="2"/>
        <scheme val="minor"/>
      </rPr>
      <t>minimum de 1 000 € par transbordement</t>
    </r>
    <r>
      <rPr>
        <sz val="11"/>
        <color theme="1"/>
        <rFont val="Calibri"/>
        <family val="2"/>
        <scheme val="minor"/>
      </rPr>
      <t xml:space="preserve">.
Le dégrèvement ne pourra pas faire baisser la redevance en dessous d'une redevance plancher, d'un montant de 9 000 € pour l'année 2026 et indexé à un indice INSEE.
Les transbordements considérés sont ceux d'une masse minimale de 25 t par transbordement. VNF appréciera le nombre de transbordement annuellement, sur la base d'une déclaration de l'occupant, justifiée par des déclarations obligatoires de voyage sur l'application dédiée VELI : https://www.vnf.fr/veli/Login.html, ou via d'autres documents justificatifs fournis par l'occupant.
</t>
    </r>
    <r>
      <rPr>
        <b/>
        <sz val="11"/>
        <color theme="1"/>
        <rFont val="Calibri"/>
        <family val="2"/>
        <scheme val="minor"/>
      </rPr>
      <t>Il est attendu du candidat des propositions concernant :
- l'objectif annuel de transbordement (&gt; 2)
- le montant du dégrèvement par transbordement (&gt; 1 000 €)</t>
    </r>
  </si>
  <si>
    <t>Investissement</t>
  </si>
  <si>
    <t>EUR HT</t>
  </si>
  <si>
    <t>Commentaires</t>
  </si>
  <si>
    <t>Montant total brut de l'investissement</t>
  </si>
  <si>
    <t>Postes de l'investissement (à détailler)</t>
  </si>
  <si>
    <t>%</t>
  </si>
  <si>
    <t>xxx</t>
  </si>
  <si>
    <t>Financement</t>
  </si>
  <si>
    <t>Montant de l'apport en capitaux propres</t>
  </si>
  <si>
    <t>Montant total des avances d'actionnaires</t>
  </si>
  <si>
    <t>Montant de l'apport en dette</t>
  </si>
  <si>
    <t>Montant des avantages et subventions à l'investissement</t>
  </si>
  <si>
    <t>Montant total de l'investissement net des avantages et subventions</t>
  </si>
  <si>
    <t>Taux d'intérêt de l'emprunt bancaire</t>
  </si>
  <si>
    <t>Taux d'intérêt des avances d'actionnaires</t>
  </si>
  <si>
    <t>Durée de l'emprunt bancaire (en années)</t>
  </si>
  <si>
    <t>Ratio dette bancaire/fonds propres</t>
  </si>
  <si>
    <t>Part de la trésorerie affectée au paiement des dividendes (s'il y a lieu)</t>
  </si>
  <si>
    <t xml:space="preserve">Objectif de TRI </t>
  </si>
  <si>
    <t>Charges</t>
  </si>
  <si>
    <t>Montant à amortir (= investissement net)</t>
  </si>
  <si>
    <t>€ HT</t>
  </si>
  <si>
    <t>Durée moyenne d'amortissement</t>
  </si>
  <si>
    <t>Montant moyen à amortir</t>
  </si>
  <si>
    <t>redevance domaniale proposée</t>
  </si>
  <si>
    <t>redevance domaniale en % du chiffre d'affaires</t>
  </si>
  <si>
    <t>Amortissement des investissements</t>
  </si>
  <si>
    <t>Investissement initial durée de vie X ans</t>
  </si>
  <si>
    <t>Amortissement du GER</t>
  </si>
  <si>
    <t>Dépenses de GER</t>
  </si>
  <si>
    <t>Dépense composant durée de vie X (€ courants)</t>
  </si>
  <si>
    <t>Amortissement dépenses de GER</t>
  </si>
  <si>
    <t xml:space="preserve">Amortissement composant durée de vie X </t>
  </si>
  <si>
    <t>…</t>
  </si>
  <si>
    <t>Plan d'entretien et de maintenance</t>
  </si>
  <si>
    <t>xxx poste à détailler xxx</t>
  </si>
  <si>
    <t>….</t>
  </si>
  <si>
    <t>Montant total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</si>
</sst>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11"/>
      <color theme="8"/>
      <name val="Calibri"/>
      <family val="2"/>
      <scheme val="minor"/>
    </font>
    <font>
      <b/>
      <sz val="8"/>
      <color theme="1"/>
      <name val="Arial"/>
      <family val="2"/>
    </font>
    <font>
      <u/>
      <sz val="8"/>
      <color theme="1"/>
      <name val="Arial"/>
      <family val="2"/>
    </font>
    <font>
      <sz val="8"/>
      <color theme="1"/>
      <name val="Arial"/>
      <family val="2"/>
    </font>
    <font>
      <i/>
      <sz val="8"/>
      <color theme="1"/>
      <name val="Arial"/>
      <family val="2"/>
    </font>
    <font>
      <i/>
      <sz val="11"/>
      <color theme="1" tint="0.499984740745262"/>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2" fontId="0" fillId="0" borderId="0" xfId="0" applyNumberFormat="1"/>
    <xf numFmtId="0" fontId="0" fillId="0" borderId="1" xfId="0" applyBorder="1"/>
    <xf numFmtId="0" fontId="0" fillId="0" borderId="2" xfId="0" applyBorder="1"/>
    <xf numFmtId="0" fontId="2" fillId="0" borderId="1" xfId="0" applyFont="1" applyBorder="1"/>
    <xf numFmtId="0" fontId="0" fillId="0" borderId="6" xfId="0" applyBorder="1"/>
    <xf numFmtId="0" fontId="0" fillId="0" borderId="3" xfId="0" applyBorder="1"/>
    <xf numFmtId="0" fontId="2" fillId="0" borderId="11" xfId="0" applyFont="1" applyBorder="1"/>
    <xf numFmtId="0" fontId="2" fillId="0" borderId="16" xfId="0" applyFont="1" applyBorder="1"/>
    <xf numFmtId="0" fontId="0" fillId="0" borderId="8" xfId="0" applyBorder="1" applyAlignment="1">
      <alignment wrapText="1"/>
    </xf>
    <xf numFmtId="0" fontId="2" fillId="0" borderId="0" xfId="0" applyFont="1" applyFill="1" applyBorder="1"/>
    <xf numFmtId="1" fontId="2" fillId="3" borderId="13" xfId="0" applyNumberFormat="1" applyFont="1" applyFill="1" applyBorder="1"/>
    <xf numFmtId="0" fontId="3" fillId="2" borderId="2" xfId="0" applyFont="1" applyFill="1" applyBorder="1"/>
    <xf numFmtId="0" fontId="3" fillId="2" borderId="0" xfId="0" applyFont="1" applyFill="1" applyBorder="1"/>
    <xf numFmtId="44" fontId="2" fillId="3" borderId="18" xfId="1" applyFont="1" applyFill="1" applyBorder="1"/>
    <xf numFmtId="0" fontId="0" fillId="0" borderId="1" xfId="0" applyFont="1" applyBorder="1"/>
    <xf numFmtId="44" fontId="0" fillId="5" borderId="3" xfId="1" applyFont="1" applyFill="1" applyBorder="1"/>
    <xf numFmtId="0" fontId="0" fillId="0" borderId="6" xfId="0" applyFont="1" applyBorder="1"/>
    <xf numFmtId="44" fontId="0" fillId="4" borderId="7" xfId="1" applyFont="1" applyFill="1" applyBorder="1"/>
    <xf numFmtId="0" fontId="0" fillId="4" borderId="7" xfId="0" applyFont="1" applyFill="1" applyBorder="1"/>
    <xf numFmtId="0" fontId="0" fillId="0" borderId="4" xfId="0" applyFont="1" applyBorder="1"/>
    <xf numFmtId="44" fontId="0" fillId="4" borderId="5" xfId="1" applyFont="1" applyFill="1" applyBorder="1"/>
    <xf numFmtId="0" fontId="0" fillId="0" borderId="2" xfId="0" applyBorder="1" applyAlignment="1">
      <alignment wrapText="1"/>
    </xf>
    <xf numFmtId="2" fontId="0" fillId="0" borderId="9" xfId="0" applyNumberFormat="1" applyBorder="1" applyAlignment="1">
      <alignment wrapText="1"/>
    </xf>
    <xf numFmtId="0" fontId="0" fillId="4" borderId="2" xfId="0" applyFill="1" applyBorder="1"/>
    <xf numFmtId="44" fontId="0" fillId="5" borderId="2" xfId="1" applyFont="1" applyFill="1" applyBorder="1"/>
    <xf numFmtId="44" fontId="0" fillId="5" borderId="0" xfId="1" applyFont="1" applyFill="1" applyBorder="1"/>
    <xf numFmtId="0" fontId="0" fillId="0" borderId="19" xfId="0" applyBorder="1" applyAlignment="1">
      <alignment wrapText="1"/>
    </xf>
    <xf numFmtId="44" fontId="0" fillId="5" borderId="19" xfId="1" applyFont="1" applyFill="1" applyBorder="1"/>
    <xf numFmtId="44" fontId="3" fillId="5" borderId="20" xfId="1" applyFont="1" applyFill="1" applyBorder="1"/>
    <xf numFmtId="44" fontId="3" fillId="5" borderId="0" xfId="1" applyFont="1" applyFill="1" applyBorder="1"/>
    <xf numFmtId="0" fontId="0" fillId="0" borderId="0" xfId="0" applyAlignment="1">
      <alignment horizontal="left" vertical="center" wrapText="1"/>
    </xf>
    <xf numFmtId="0" fontId="0" fillId="0" borderId="19" xfId="0" applyBorder="1"/>
    <xf numFmtId="0" fontId="0" fillId="4" borderId="20" xfId="0" applyFill="1" applyBorder="1"/>
    <xf numFmtId="0" fontId="0" fillId="5" borderId="21" xfId="0" applyFill="1" applyBorder="1"/>
    <xf numFmtId="0" fontId="0" fillId="0" borderId="19" xfId="0" applyFont="1" applyBorder="1" applyAlignment="1">
      <alignment wrapText="1"/>
    </xf>
    <xf numFmtId="44" fontId="1" fillId="5" borderId="19" xfId="1" applyFont="1" applyFill="1" applyBorder="1"/>
    <xf numFmtId="0" fontId="6" fillId="6" borderId="9" xfId="0" applyFont="1" applyFill="1" applyBorder="1" applyAlignment="1">
      <alignment vertical="top"/>
    </xf>
    <xf numFmtId="0" fontId="7" fillId="0" borderId="0" xfId="0" applyFont="1" applyAlignment="1">
      <alignment horizontal="right" vertical="top"/>
    </xf>
    <xf numFmtId="0" fontId="8" fillId="0" borderId="0" xfId="0" applyFont="1" applyAlignment="1">
      <alignment horizontal="right" vertical="top"/>
    </xf>
    <xf numFmtId="0" fontId="7" fillId="0" borderId="0" xfId="0" applyFont="1" applyAlignment="1">
      <alignment horizontal="center" vertical="top"/>
    </xf>
    <xf numFmtId="0" fontId="8" fillId="0" borderId="0" xfId="0" applyFont="1" applyAlignment="1">
      <alignment vertical="top"/>
    </xf>
    <xf numFmtId="0" fontId="8" fillId="6" borderId="0" xfId="0" applyFont="1" applyFill="1" applyAlignment="1">
      <alignment vertical="top"/>
    </xf>
    <xf numFmtId="0" fontId="6" fillId="6" borderId="0" xfId="0" applyFont="1" applyFill="1" applyAlignment="1">
      <alignment vertical="top"/>
    </xf>
    <xf numFmtId="0" fontId="6" fillId="0" borderId="0" xfId="0" applyFont="1" applyAlignment="1">
      <alignment horizontal="right" vertical="top"/>
    </xf>
    <xf numFmtId="0" fontId="8" fillId="3" borderId="0" xfId="0" applyFont="1" applyFill="1" applyAlignment="1">
      <alignment horizontal="right" vertical="top"/>
    </xf>
    <xf numFmtId="9" fontId="8" fillId="3" borderId="0" xfId="3" applyFont="1" applyFill="1" applyAlignment="1">
      <alignment horizontal="right" vertical="top"/>
    </xf>
    <xf numFmtId="0" fontId="6" fillId="0" borderId="0" xfId="0" applyFont="1" applyAlignment="1">
      <alignment vertical="top"/>
    </xf>
    <xf numFmtId="0" fontId="9" fillId="6" borderId="0" xfId="0" applyFont="1" applyFill="1" applyAlignment="1">
      <alignment horizontal="left" vertical="top" indent="1"/>
    </xf>
    <xf numFmtId="43" fontId="8" fillId="3" borderId="0" xfId="2" applyFont="1" applyFill="1" applyAlignment="1">
      <alignment horizontal="right" vertical="top"/>
    </xf>
    <xf numFmtId="9" fontId="8" fillId="5" borderId="0" xfId="3" applyFont="1" applyFill="1" applyAlignment="1">
      <alignment horizontal="right" vertical="top"/>
    </xf>
    <xf numFmtId="43" fontId="8" fillId="5" borderId="0" xfId="2" applyFont="1" applyFill="1" applyAlignment="1">
      <alignment horizontal="right" vertical="top"/>
    </xf>
    <xf numFmtId="43" fontId="6" fillId="5" borderId="0" xfId="2" applyFont="1" applyFill="1" applyAlignment="1">
      <alignment horizontal="right" vertical="top"/>
    </xf>
    <xf numFmtId="0" fontId="8" fillId="5" borderId="0" xfId="0" applyFont="1" applyFill="1" applyAlignment="1">
      <alignment horizontal="right" vertical="top"/>
    </xf>
    <xf numFmtId="44" fontId="8" fillId="5" borderId="0" xfId="1" applyFont="1" applyFill="1" applyAlignment="1">
      <alignment horizontal="right" vertical="top"/>
    </xf>
    <xf numFmtId="0" fontId="0" fillId="0" borderId="0" xfId="0" applyBorder="1"/>
    <xf numFmtId="0" fontId="10" fillId="2" borderId="0" xfId="0" applyFont="1" applyFill="1" applyBorder="1"/>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 fillId="3" borderId="14" xfId="0" applyFont="1" applyFill="1" applyBorder="1" applyAlignment="1">
      <alignment horizontal="center"/>
    </xf>
    <xf numFmtId="0" fontId="2" fillId="3" borderId="0" xfId="0" applyFont="1" applyFill="1" applyBorder="1" applyAlignment="1">
      <alignment horizontal="center"/>
    </xf>
    <xf numFmtId="0" fontId="2" fillId="3" borderId="15" xfId="0" applyFont="1"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2" fillId="0" borderId="11" xfId="0" applyFont="1" applyFill="1" applyBorder="1" applyAlignment="1">
      <alignment horizontal="center"/>
    </xf>
    <xf numFmtId="0" fontId="2" fillId="0" borderId="12" xfId="0" applyFont="1" applyFill="1" applyBorder="1" applyAlignment="1">
      <alignment horizontal="center"/>
    </xf>
    <xf numFmtId="0" fontId="2" fillId="0" borderId="13" xfId="0" applyFont="1" applyFill="1" applyBorder="1" applyAlignment="1">
      <alignment horizontal="center"/>
    </xf>
  </cellXfs>
  <cellStyles count="4">
    <cellStyle name="Milliers" xfId="2" builtinId="3"/>
    <cellStyle name="Monétaire" xfId="1"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4"/>
  <sheetViews>
    <sheetView tabSelected="1" topLeftCell="A2" zoomScale="98" workbookViewId="0">
      <selection activeCell="F17" sqref="F17"/>
    </sheetView>
  </sheetViews>
  <sheetFormatPr baseColWidth="10" defaultColWidth="8.7265625" defaultRowHeight="14.5" x14ac:dyDescent="0.35"/>
  <cols>
    <col min="1" max="1" width="2.453125" customWidth="1"/>
    <col min="2" max="2" width="69.81640625" customWidth="1"/>
    <col min="3" max="3" width="15.453125" customWidth="1"/>
    <col min="4" max="5" width="6.81640625" customWidth="1"/>
    <col min="6" max="6" width="20.26953125" customWidth="1"/>
    <col min="7" max="7" width="12.453125" bestFit="1" customWidth="1"/>
    <col min="8" max="8" width="12.453125" customWidth="1"/>
    <col min="9" max="9" width="16.26953125" customWidth="1"/>
    <col min="10" max="10" width="15" customWidth="1"/>
    <col min="11" max="11" width="25.81640625" customWidth="1"/>
  </cols>
  <sheetData>
    <row r="2" spans="2:12" ht="215.25" customHeight="1" x14ac:dyDescent="0.35">
      <c r="B2" s="57" t="s">
        <v>21</v>
      </c>
      <c r="C2" s="58"/>
      <c r="D2" s="58"/>
      <c r="E2" s="58"/>
      <c r="F2" s="58"/>
      <c r="G2" s="58"/>
      <c r="H2" s="58"/>
      <c r="I2" s="58"/>
      <c r="J2" s="58"/>
      <c r="K2" s="59"/>
    </row>
    <row r="3" spans="2:12" ht="12" customHeight="1" thickBot="1" x14ac:dyDescent="0.4">
      <c r="B3" s="31"/>
      <c r="C3" s="31"/>
      <c r="D3" s="31"/>
      <c r="E3" s="31"/>
      <c r="F3" s="31"/>
      <c r="G3" s="31"/>
      <c r="H3" s="31"/>
      <c r="I3" s="31"/>
      <c r="J3" s="31"/>
      <c r="K3" s="31"/>
    </row>
    <row r="4" spans="2:12" x14ac:dyDescent="0.35">
      <c r="B4" s="32" t="s">
        <v>19</v>
      </c>
      <c r="D4" s="66" t="s">
        <v>12</v>
      </c>
      <c r="E4" s="67"/>
      <c r="F4" s="67"/>
      <c r="G4" s="67"/>
      <c r="H4" s="67"/>
      <c r="I4" s="67"/>
      <c r="J4" s="67"/>
      <c r="K4" s="68"/>
    </row>
    <row r="5" spans="2:12" x14ac:dyDescent="0.35">
      <c r="B5" s="33" t="s">
        <v>17</v>
      </c>
      <c r="D5" s="60" t="s">
        <v>13</v>
      </c>
      <c r="E5" s="61"/>
      <c r="F5" s="61"/>
      <c r="G5" s="61"/>
      <c r="H5" s="61"/>
      <c r="I5" s="61"/>
      <c r="J5" s="61"/>
      <c r="K5" s="62"/>
    </row>
    <row r="6" spans="2:12" ht="15" thickBot="1" x14ac:dyDescent="0.4">
      <c r="B6" s="34" t="s">
        <v>18</v>
      </c>
      <c r="D6" s="63" t="s">
        <v>14</v>
      </c>
      <c r="E6" s="64"/>
      <c r="F6" s="64"/>
      <c r="G6" s="64"/>
      <c r="H6" s="64"/>
      <c r="I6" s="64"/>
      <c r="J6" s="64"/>
      <c r="K6" s="65"/>
    </row>
    <row r="8" spans="2:12" x14ac:dyDescent="0.35">
      <c r="B8" s="15" t="s">
        <v>3</v>
      </c>
      <c r="C8" s="16">
        <f>13031.8+(MAX(C13,C10)*MAX(C14,C11))</f>
        <v>15031.8</v>
      </c>
      <c r="E8" s="4" t="s">
        <v>11</v>
      </c>
      <c r="F8" s="3"/>
      <c r="G8" s="3"/>
      <c r="H8" s="3"/>
      <c r="I8" s="3"/>
      <c r="J8" s="3"/>
      <c r="K8" s="6"/>
    </row>
    <row r="9" spans="2:12" ht="58" x14ac:dyDescent="0.35">
      <c r="B9" s="17" t="s">
        <v>6</v>
      </c>
      <c r="C9" s="18">
        <v>9000</v>
      </c>
      <c r="E9" s="9" t="s">
        <v>0</v>
      </c>
      <c r="F9" s="23" t="s">
        <v>4</v>
      </c>
      <c r="G9" s="27" t="s">
        <v>1</v>
      </c>
      <c r="H9" s="22" t="s">
        <v>15</v>
      </c>
      <c r="I9" s="22" t="s">
        <v>2</v>
      </c>
      <c r="J9" s="22" t="s">
        <v>10</v>
      </c>
      <c r="K9" s="35" t="s">
        <v>5</v>
      </c>
    </row>
    <row r="10" spans="2:12" x14ac:dyDescent="0.35">
      <c r="B10" s="17" t="s">
        <v>8</v>
      </c>
      <c r="C10" s="19">
        <v>2</v>
      </c>
      <c r="E10" s="2">
        <v>2026</v>
      </c>
      <c r="F10" s="24">
        <v>2086</v>
      </c>
      <c r="G10" s="28">
        <f>C8</f>
        <v>15031.8</v>
      </c>
      <c r="H10" s="25">
        <f>C9</f>
        <v>9000</v>
      </c>
      <c r="I10" s="12">
        <v>2</v>
      </c>
      <c r="J10" s="25">
        <f>-I10*(MAX($C$14,$C$11))</f>
        <v>-2000</v>
      </c>
      <c r="K10" s="36">
        <f>MAX(J10+G10,H10)</f>
        <v>13031.8</v>
      </c>
    </row>
    <row r="11" spans="2:12" x14ac:dyDescent="0.35">
      <c r="B11" s="20" t="s">
        <v>20</v>
      </c>
      <c r="C11" s="21">
        <v>1000</v>
      </c>
      <c r="E11" s="5">
        <v>2027</v>
      </c>
      <c r="F11" s="56">
        <v>2086</v>
      </c>
      <c r="G11" s="29">
        <f>G10*F11/F10</f>
        <v>15031.8</v>
      </c>
      <c r="H11" s="30">
        <f>H10*F11/F10</f>
        <v>9000</v>
      </c>
      <c r="I11" s="13">
        <v>1</v>
      </c>
      <c r="J11" s="26">
        <f>-I11*(MAX($C$14,$C$11))</f>
        <v>-1000</v>
      </c>
      <c r="K11" s="29">
        <f t="shared" ref="K11:K13" si="0">MAX(J11+G11,H11)</f>
        <v>14031.8</v>
      </c>
    </row>
    <row r="12" spans="2:12" ht="15" thickBot="1" x14ac:dyDescent="0.4">
      <c r="B12" s="10" t="s">
        <v>7</v>
      </c>
      <c r="E12" s="5">
        <v>2028</v>
      </c>
      <c r="F12" s="56">
        <v>2086</v>
      </c>
      <c r="G12" s="29">
        <f t="shared" ref="G12:G13" si="1">G11*F12/F11</f>
        <v>15031.8</v>
      </c>
      <c r="H12" s="30">
        <f t="shared" ref="H12:H13" si="2">H11*F12/F11</f>
        <v>9000</v>
      </c>
      <c r="I12" s="13">
        <v>0</v>
      </c>
      <c r="J12" s="26">
        <f>-I12*(MAX($C$14,$C$11))</f>
        <v>0</v>
      </c>
      <c r="K12" s="29">
        <f t="shared" si="0"/>
        <v>15031.8</v>
      </c>
    </row>
    <row r="13" spans="2:12" x14ac:dyDescent="0.35">
      <c r="B13" s="7" t="s">
        <v>9</v>
      </c>
      <c r="C13" s="11">
        <v>2</v>
      </c>
      <c r="E13" s="5">
        <v>2029</v>
      </c>
      <c r="F13" s="56">
        <v>2086</v>
      </c>
      <c r="G13" s="29">
        <f t="shared" si="1"/>
        <v>15031.8</v>
      </c>
      <c r="H13" s="30">
        <f t="shared" si="2"/>
        <v>9000</v>
      </c>
      <c r="I13" s="13">
        <v>7</v>
      </c>
      <c r="J13" s="26">
        <f>-I13*(MAX($C$14,$C$11))</f>
        <v>-7000</v>
      </c>
      <c r="K13" s="29">
        <f t="shared" si="0"/>
        <v>9000</v>
      </c>
    </row>
    <row r="14" spans="2:12" ht="15" thickBot="1" x14ac:dyDescent="0.4">
      <c r="B14" s="8" t="s">
        <v>16</v>
      </c>
      <c r="C14" s="14">
        <v>1000</v>
      </c>
      <c r="E14" s="5">
        <v>2030</v>
      </c>
      <c r="F14" s="56">
        <v>2086</v>
      </c>
      <c r="G14" s="29">
        <f t="shared" ref="G14:G24" si="3">G13*F14/F13</f>
        <v>15031.8</v>
      </c>
      <c r="H14" s="30">
        <f t="shared" ref="H14:H24" si="4">H13*F14/F13</f>
        <v>9000</v>
      </c>
      <c r="I14" s="13">
        <v>1</v>
      </c>
      <c r="J14" s="26">
        <f t="shared" ref="J14:J24" si="5">-I14*(MAX($C$14,$C$11))</f>
        <v>-1000</v>
      </c>
      <c r="K14" s="29">
        <f t="shared" ref="K14:K24" si="6">MAX(J14+G14,H14)</f>
        <v>14031.8</v>
      </c>
    </row>
    <row r="15" spans="2:12" x14ac:dyDescent="0.35">
      <c r="E15" s="5" t="s">
        <v>55</v>
      </c>
      <c r="F15" s="13"/>
      <c r="G15" s="29">
        <f t="shared" si="3"/>
        <v>0</v>
      </c>
      <c r="H15" s="30">
        <f t="shared" si="4"/>
        <v>0</v>
      </c>
      <c r="I15" s="13"/>
      <c r="J15" s="26">
        <f t="shared" si="5"/>
        <v>0</v>
      </c>
      <c r="K15" s="29">
        <f t="shared" si="6"/>
        <v>0</v>
      </c>
      <c r="L15" s="1"/>
    </row>
    <row r="16" spans="2:12" x14ac:dyDescent="0.35">
      <c r="E16" s="5" t="s">
        <v>55</v>
      </c>
      <c r="F16" s="13"/>
      <c r="G16" s="29" t="e">
        <f t="shared" si="3"/>
        <v>#DIV/0!</v>
      </c>
      <c r="H16" s="30" t="e">
        <f t="shared" si="4"/>
        <v>#DIV/0!</v>
      </c>
      <c r="I16" s="13"/>
      <c r="J16" s="26">
        <f t="shared" si="5"/>
        <v>0</v>
      </c>
      <c r="K16" s="29" t="e">
        <f t="shared" si="6"/>
        <v>#DIV/0!</v>
      </c>
    </row>
    <row r="17" spans="5:11" x14ac:dyDescent="0.35">
      <c r="E17" s="5" t="s">
        <v>55</v>
      </c>
      <c r="F17" s="13"/>
      <c r="G17" s="29" t="e">
        <f t="shared" si="3"/>
        <v>#DIV/0!</v>
      </c>
      <c r="H17" s="30" t="e">
        <f t="shared" si="4"/>
        <v>#DIV/0!</v>
      </c>
      <c r="I17" s="13"/>
      <c r="J17" s="26">
        <f t="shared" si="5"/>
        <v>0</v>
      </c>
      <c r="K17" s="29" t="e">
        <f t="shared" si="6"/>
        <v>#DIV/0!</v>
      </c>
    </row>
    <row r="18" spans="5:11" x14ac:dyDescent="0.35">
      <c r="E18" s="5" t="s">
        <v>55</v>
      </c>
      <c r="F18" s="13"/>
      <c r="G18" s="29" t="e">
        <f t="shared" si="3"/>
        <v>#DIV/0!</v>
      </c>
      <c r="H18" s="30" t="e">
        <f t="shared" si="4"/>
        <v>#DIV/0!</v>
      </c>
      <c r="I18" s="13"/>
      <c r="J18" s="26">
        <f t="shared" si="5"/>
        <v>0</v>
      </c>
      <c r="K18" s="29" t="e">
        <f t="shared" si="6"/>
        <v>#DIV/0!</v>
      </c>
    </row>
    <row r="19" spans="5:11" x14ac:dyDescent="0.35">
      <c r="E19" s="5" t="s">
        <v>55</v>
      </c>
      <c r="F19" s="13"/>
      <c r="G19" s="29" t="e">
        <f t="shared" si="3"/>
        <v>#DIV/0!</v>
      </c>
      <c r="H19" s="30" t="e">
        <f t="shared" si="4"/>
        <v>#DIV/0!</v>
      </c>
      <c r="I19" s="13"/>
      <c r="J19" s="26">
        <f t="shared" si="5"/>
        <v>0</v>
      </c>
      <c r="K19" s="29" t="e">
        <f t="shared" si="6"/>
        <v>#DIV/0!</v>
      </c>
    </row>
    <row r="20" spans="5:11" x14ac:dyDescent="0.35">
      <c r="E20" s="5" t="s">
        <v>55</v>
      </c>
      <c r="F20" s="13"/>
      <c r="G20" s="29" t="e">
        <f t="shared" si="3"/>
        <v>#DIV/0!</v>
      </c>
      <c r="H20" s="30" t="e">
        <f t="shared" si="4"/>
        <v>#DIV/0!</v>
      </c>
      <c r="I20" s="13"/>
      <c r="J20" s="26">
        <f t="shared" si="5"/>
        <v>0</v>
      </c>
      <c r="K20" s="29" t="e">
        <f t="shared" si="6"/>
        <v>#DIV/0!</v>
      </c>
    </row>
    <row r="21" spans="5:11" x14ac:dyDescent="0.35">
      <c r="E21" s="5" t="s">
        <v>55</v>
      </c>
      <c r="F21" s="13"/>
      <c r="G21" s="29" t="e">
        <f t="shared" si="3"/>
        <v>#DIV/0!</v>
      </c>
      <c r="H21" s="30" t="e">
        <f t="shared" si="4"/>
        <v>#DIV/0!</v>
      </c>
      <c r="I21" s="13"/>
      <c r="J21" s="26">
        <f t="shared" si="5"/>
        <v>0</v>
      </c>
      <c r="K21" s="29" t="e">
        <f t="shared" si="6"/>
        <v>#DIV/0!</v>
      </c>
    </row>
    <row r="22" spans="5:11" x14ac:dyDescent="0.35">
      <c r="E22" s="5" t="s">
        <v>55</v>
      </c>
      <c r="F22" s="13"/>
      <c r="G22" s="29" t="e">
        <f t="shared" si="3"/>
        <v>#DIV/0!</v>
      </c>
      <c r="H22" s="30" t="e">
        <f t="shared" si="4"/>
        <v>#DIV/0!</v>
      </c>
      <c r="I22" s="13"/>
      <c r="J22" s="26">
        <f t="shared" si="5"/>
        <v>0</v>
      </c>
      <c r="K22" s="29" t="e">
        <f t="shared" si="6"/>
        <v>#DIV/0!</v>
      </c>
    </row>
    <row r="23" spans="5:11" x14ac:dyDescent="0.35">
      <c r="E23" s="5" t="s">
        <v>55</v>
      </c>
      <c r="F23" s="13"/>
      <c r="G23" s="29" t="e">
        <f t="shared" si="3"/>
        <v>#DIV/0!</v>
      </c>
      <c r="H23" s="30" t="e">
        <f t="shared" si="4"/>
        <v>#DIV/0!</v>
      </c>
      <c r="I23" s="13"/>
      <c r="J23" s="26">
        <f t="shared" si="5"/>
        <v>0</v>
      </c>
      <c r="K23" s="29" t="e">
        <f t="shared" si="6"/>
        <v>#DIV/0!</v>
      </c>
    </row>
    <row r="24" spans="5:11" x14ac:dyDescent="0.35">
      <c r="E24" s="55" t="s">
        <v>55</v>
      </c>
      <c r="F24" s="13"/>
      <c r="G24" s="30" t="e">
        <f t="shared" si="3"/>
        <v>#DIV/0!</v>
      </c>
      <c r="H24" s="30" t="e">
        <f t="shared" si="4"/>
        <v>#DIV/0!</v>
      </c>
      <c r="I24" s="13"/>
      <c r="J24" s="26">
        <f t="shared" si="5"/>
        <v>0</v>
      </c>
      <c r="K24" s="30" t="e">
        <f t="shared" si="6"/>
        <v>#DIV/0!</v>
      </c>
    </row>
  </sheetData>
  <mergeCells count="4">
    <mergeCell ref="B2:K2"/>
    <mergeCell ref="D5:K5"/>
    <mergeCell ref="D6:K6"/>
    <mergeCell ref="D4:K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50A5-867C-4846-9C35-C4CF5080B98C}">
  <dimension ref="B2:F35"/>
  <sheetViews>
    <sheetView workbookViewId="0">
      <selection activeCell="B13" sqref="B13"/>
    </sheetView>
  </sheetViews>
  <sheetFormatPr baseColWidth="10" defaultRowHeight="14.5" x14ac:dyDescent="0.35"/>
  <cols>
    <col min="1" max="1" width="3.1796875" customWidth="1"/>
    <col min="2" max="2" width="50" bestFit="1" customWidth="1"/>
  </cols>
  <sheetData>
    <row r="2" spans="2:6" s="41" customFormat="1" ht="10.5" x14ac:dyDescent="0.35">
      <c r="B2" s="37" t="s">
        <v>22</v>
      </c>
      <c r="C2" s="38" t="s">
        <v>23</v>
      </c>
      <c r="D2" s="39"/>
      <c r="E2" s="39"/>
      <c r="F2" s="40" t="s">
        <v>24</v>
      </c>
    </row>
    <row r="3" spans="2:6" s="41" customFormat="1" ht="10" x14ac:dyDescent="0.35">
      <c r="B3" s="42"/>
      <c r="C3" s="39"/>
      <c r="D3" s="39"/>
      <c r="E3" s="39"/>
    </row>
    <row r="4" spans="2:6" s="41" customFormat="1" ht="10.5" x14ac:dyDescent="0.35">
      <c r="B4" s="43" t="s">
        <v>25</v>
      </c>
      <c r="C4" s="51">
        <f>SUM(C8:C13)</f>
        <v>0</v>
      </c>
      <c r="D4" s="39"/>
      <c r="E4" s="39"/>
    </row>
    <row r="5" spans="2:6" s="41" customFormat="1" ht="10" x14ac:dyDescent="0.35">
      <c r="B5" s="42"/>
      <c r="C5" s="39"/>
      <c r="D5" s="39"/>
      <c r="E5" s="39"/>
    </row>
    <row r="6" spans="2:6" s="41" customFormat="1" ht="10.5" x14ac:dyDescent="0.35">
      <c r="B6" s="37" t="s">
        <v>26</v>
      </c>
      <c r="C6" s="38" t="s">
        <v>23</v>
      </c>
      <c r="D6" s="38"/>
      <c r="E6" s="38" t="s">
        <v>27</v>
      </c>
    </row>
    <row r="7" spans="2:6" s="41" customFormat="1" ht="10" x14ac:dyDescent="0.35">
      <c r="B7" s="42"/>
      <c r="C7" s="39"/>
      <c r="D7" s="39"/>
      <c r="E7" s="39"/>
    </row>
    <row r="8" spans="2:6" s="41" customFormat="1" ht="10" x14ac:dyDescent="0.35">
      <c r="B8" s="42" t="s">
        <v>28</v>
      </c>
      <c r="C8" s="49">
        <v>0</v>
      </c>
      <c r="D8" s="39"/>
      <c r="E8" s="50" t="e">
        <f t="shared" ref="E8:E13" si="0">C8/$C$9</f>
        <v>#DIV/0!</v>
      </c>
    </row>
    <row r="9" spans="2:6" s="41" customFormat="1" ht="10" x14ac:dyDescent="0.35">
      <c r="B9" s="42" t="s">
        <v>28</v>
      </c>
      <c r="C9" s="49">
        <v>0</v>
      </c>
      <c r="D9" s="39"/>
      <c r="E9" s="50" t="e">
        <f t="shared" si="0"/>
        <v>#DIV/0!</v>
      </c>
    </row>
    <row r="10" spans="2:6" s="41" customFormat="1" ht="10" x14ac:dyDescent="0.35">
      <c r="B10" s="42" t="s">
        <v>28</v>
      </c>
      <c r="C10" s="49">
        <v>0</v>
      </c>
      <c r="D10" s="39"/>
      <c r="E10" s="50" t="e">
        <f t="shared" si="0"/>
        <v>#DIV/0!</v>
      </c>
    </row>
    <row r="11" spans="2:6" s="41" customFormat="1" ht="10" x14ac:dyDescent="0.35">
      <c r="B11" s="42" t="s">
        <v>28</v>
      </c>
      <c r="C11" s="49">
        <v>0</v>
      </c>
      <c r="D11" s="39"/>
      <c r="E11" s="50" t="e">
        <f t="shared" si="0"/>
        <v>#DIV/0!</v>
      </c>
    </row>
    <row r="12" spans="2:6" s="41" customFormat="1" ht="10" x14ac:dyDescent="0.35">
      <c r="B12" s="42" t="s">
        <v>28</v>
      </c>
      <c r="C12" s="49">
        <v>0</v>
      </c>
      <c r="D12" s="39"/>
      <c r="E12" s="50" t="e">
        <f t="shared" si="0"/>
        <v>#DIV/0!</v>
      </c>
    </row>
    <row r="13" spans="2:6" s="41" customFormat="1" ht="10" x14ac:dyDescent="0.35">
      <c r="B13" s="42" t="s">
        <v>55</v>
      </c>
      <c r="C13" s="49">
        <v>0</v>
      </c>
      <c r="D13" s="39"/>
      <c r="E13" s="50" t="e">
        <f t="shared" si="0"/>
        <v>#DIV/0!</v>
      </c>
    </row>
    <row r="14" spans="2:6" s="41" customFormat="1" ht="10" x14ac:dyDescent="0.35">
      <c r="B14" s="42"/>
      <c r="C14" s="39"/>
      <c r="D14" s="39"/>
      <c r="E14" s="39"/>
    </row>
    <row r="15" spans="2:6" s="41" customFormat="1" ht="10.5" x14ac:dyDescent="0.35">
      <c r="B15" s="37" t="s">
        <v>29</v>
      </c>
      <c r="C15" s="38" t="s">
        <v>23</v>
      </c>
      <c r="D15" s="38"/>
      <c r="E15" s="38" t="s">
        <v>27</v>
      </c>
      <c r="F15" s="40" t="s">
        <v>24</v>
      </c>
    </row>
    <row r="16" spans="2:6" s="41" customFormat="1" ht="10" x14ac:dyDescent="0.35">
      <c r="B16" s="42"/>
      <c r="C16" s="39"/>
      <c r="D16" s="39"/>
      <c r="E16" s="39"/>
    </row>
    <row r="17" spans="2:6" s="41" customFormat="1" ht="10" x14ac:dyDescent="0.35">
      <c r="B17" s="42" t="s">
        <v>30</v>
      </c>
      <c r="C17" s="49">
        <v>0</v>
      </c>
      <c r="D17" s="39"/>
      <c r="E17" s="50" t="e">
        <f>C17/(C17+C18+C19+C20)</f>
        <v>#DIV/0!</v>
      </c>
    </row>
    <row r="18" spans="2:6" s="41" customFormat="1" ht="10" x14ac:dyDescent="0.35">
      <c r="B18" s="42" t="s">
        <v>31</v>
      </c>
      <c r="C18" s="49">
        <v>0</v>
      </c>
      <c r="D18" s="39"/>
      <c r="E18" s="50" t="e">
        <f>C18/(C17+C18+C19+C20)</f>
        <v>#DIV/0!</v>
      </c>
    </row>
    <row r="19" spans="2:6" s="41" customFormat="1" ht="10" x14ac:dyDescent="0.35">
      <c r="B19" s="42" t="s">
        <v>32</v>
      </c>
      <c r="C19" s="49">
        <v>0</v>
      </c>
      <c r="D19" s="39"/>
      <c r="E19" s="50" t="e">
        <f>C19/(C17+C18+C19+C20)</f>
        <v>#DIV/0!</v>
      </c>
    </row>
    <row r="20" spans="2:6" s="41" customFormat="1" ht="10" x14ac:dyDescent="0.35">
      <c r="B20" s="42" t="s">
        <v>33</v>
      </c>
      <c r="C20" s="49">
        <v>0</v>
      </c>
      <c r="D20" s="39"/>
      <c r="E20" s="39"/>
    </row>
    <row r="21" spans="2:6" s="41" customFormat="1" ht="10.5" x14ac:dyDescent="0.35">
      <c r="B21" s="42" t="s">
        <v>34</v>
      </c>
      <c r="C21" s="52">
        <f>C4-C20</f>
        <v>0</v>
      </c>
      <c r="D21" s="39"/>
      <c r="E21" s="39"/>
    </row>
    <row r="22" spans="2:6" s="41" customFormat="1" ht="10" x14ac:dyDescent="0.35">
      <c r="B22" s="42" t="s">
        <v>35</v>
      </c>
      <c r="C22" s="46">
        <v>0</v>
      </c>
      <c r="D22" s="39"/>
      <c r="E22" s="39"/>
    </row>
    <row r="23" spans="2:6" s="41" customFormat="1" ht="10" x14ac:dyDescent="0.35">
      <c r="B23" s="42" t="s">
        <v>36</v>
      </c>
      <c r="C23" s="46">
        <v>0</v>
      </c>
      <c r="D23" s="39"/>
      <c r="E23" s="39"/>
    </row>
    <row r="24" spans="2:6" s="41" customFormat="1" ht="10" x14ac:dyDescent="0.35">
      <c r="B24" s="42" t="s">
        <v>37</v>
      </c>
      <c r="C24" s="49">
        <v>0</v>
      </c>
      <c r="D24" s="39"/>
      <c r="E24" s="39"/>
    </row>
    <row r="25" spans="2:6" s="41" customFormat="1" ht="10" x14ac:dyDescent="0.35">
      <c r="B25" s="42" t="s">
        <v>38</v>
      </c>
      <c r="C25" s="53" t="e">
        <f>(C18+C19)/C17</f>
        <v>#DIV/0!</v>
      </c>
      <c r="D25" s="39"/>
      <c r="E25" s="39"/>
    </row>
    <row r="26" spans="2:6" s="41" customFormat="1" ht="10" x14ac:dyDescent="0.35">
      <c r="B26" s="42" t="s">
        <v>39</v>
      </c>
      <c r="C26" s="46">
        <v>0</v>
      </c>
      <c r="D26" s="39"/>
      <c r="E26" s="39"/>
    </row>
    <row r="27" spans="2:6" s="41" customFormat="1" ht="10" x14ac:dyDescent="0.35">
      <c r="B27" s="42" t="s">
        <v>40</v>
      </c>
      <c r="C27" s="46">
        <v>0</v>
      </c>
      <c r="D27" s="39"/>
      <c r="E27" s="39"/>
    </row>
    <row r="29" spans="2:6" s="47" customFormat="1" ht="10.5" x14ac:dyDescent="0.35">
      <c r="B29" s="37" t="s">
        <v>41</v>
      </c>
      <c r="C29" s="44"/>
      <c r="D29" s="44"/>
      <c r="E29" s="44"/>
      <c r="F29" s="40" t="s">
        <v>24</v>
      </c>
    </row>
    <row r="30" spans="2:6" s="41" customFormat="1" ht="10" x14ac:dyDescent="0.35">
      <c r="B30" s="42"/>
      <c r="C30" s="39"/>
      <c r="D30" s="39"/>
      <c r="E30" s="39"/>
    </row>
    <row r="31" spans="2:6" s="41" customFormat="1" ht="10" x14ac:dyDescent="0.35">
      <c r="B31" s="42" t="s">
        <v>42</v>
      </c>
      <c r="C31" s="51">
        <f>C21</f>
        <v>0</v>
      </c>
      <c r="D31" s="39" t="s">
        <v>43</v>
      </c>
      <c r="E31" s="39"/>
    </row>
    <row r="32" spans="2:6" s="41" customFormat="1" ht="10" x14ac:dyDescent="0.35">
      <c r="B32" s="42" t="s">
        <v>44</v>
      </c>
      <c r="C32" s="49">
        <v>0</v>
      </c>
      <c r="D32" s="39" t="s">
        <v>0</v>
      </c>
      <c r="E32" s="39"/>
    </row>
    <row r="33" spans="2:5" s="41" customFormat="1" ht="10" x14ac:dyDescent="0.35">
      <c r="B33" s="42" t="s">
        <v>45</v>
      </c>
      <c r="C33" s="54" t="e">
        <f>C31/C32</f>
        <v>#DIV/0!</v>
      </c>
      <c r="D33" s="39"/>
      <c r="E33" s="39"/>
    </row>
    <row r="34" spans="2:5" s="41" customFormat="1" ht="10" x14ac:dyDescent="0.35">
      <c r="B34" s="42" t="s">
        <v>46</v>
      </c>
      <c r="C34" s="49"/>
      <c r="D34" s="39"/>
      <c r="E34" s="51">
        <f>C34/Redevance!C8</f>
        <v>0</v>
      </c>
    </row>
    <row r="35" spans="2:5" s="41" customFormat="1" ht="10" x14ac:dyDescent="0.35">
      <c r="B35" s="42" t="s">
        <v>47</v>
      </c>
      <c r="C35" s="46">
        <v>0</v>
      </c>
      <c r="D35" s="39"/>
      <c r="E35" s="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965E-D832-4652-A099-3FF2641DDFDB}">
  <dimension ref="B2:J36"/>
  <sheetViews>
    <sheetView workbookViewId="0">
      <selection activeCell="H28" sqref="H28:J28"/>
    </sheetView>
  </sheetViews>
  <sheetFormatPr baseColWidth="10" defaultRowHeight="14.5" x14ac:dyDescent="0.35"/>
  <cols>
    <col min="1" max="1" width="3.26953125" customWidth="1"/>
    <col min="2" max="2" width="35.1796875" bestFit="1" customWidth="1"/>
  </cols>
  <sheetData>
    <row r="2" spans="2:10" s="47" customFormat="1" ht="10.5" x14ac:dyDescent="0.35">
      <c r="B2" s="37" t="s">
        <v>48</v>
      </c>
      <c r="C2" s="44">
        <f>Redevance!E10</f>
        <v>2026</v>
      </c>
      <c r="D2" s="44">
        <f>C2+1</f>
        <v>2027</v>
      </c>
      <c r="E2" s="44">
        <f t="shared" ref="E2:G2" si="0">D2+1</f>
        <v>2028</v>
      </c>
      <c r="F2" s="44">
        <f t="shared" si="0"/>
        <v>2029</v>
      </c>
      <c r="G2" s="44">
        <f t="shared" si="0"/>
        <v>2030</v>
      </c>
      <c r="H2" s="44" t="s">
        <v>55</v>
      </c>
      <c r="I2" s="44" t="s">
        <v>55</v>
      </c>
      <c r="J2" s="44" t="s">
        <v>55</v>
      </c>
    </row>
    <row r="3" spans="2:10" s="41" customFormat="1" ht="10" x14ac:dyDescent="0.35">
      <c r="B3" s="42"/>
      <c r="C3" s="39"/>
      <c r="D3" s="39"/>
      <c r="E3" s="39"/>
      <c r="F3" s="39"/>
      <c r="G3" s="39"/>
      <c r="H3" s="39"/>
      <c r="I3" s="39"/>
      <c r="J3" s="39"/>
    </row>
    <row r="4" spans="2:10" s="41" customFormat="1" ht="10" x14ac:dyDescent="0.35">
      <c r="B4" s="42" t="s">
        <v>49</v>
      </c>
      <c r="C4" s="45"/>
      <c r="D4" s="45"/>
      <c r="E4" s="45"/>
      <c r="F4" s="45"/>
      <c r="G4" s="45"/>
      <c r="H4" s="45"/>
      <c r="I4" s="45"/>
      <c r="J4" s="45"/>
    </row>
    <row r="5" spans="2:10" s="41" customFormat="1" ht="10" x14ac:dyDescent="0.35">
      <c r="B5" s="42" t="s">
        <v>49</v>
      </c>
      <c r="C5" s="45"/>
      <c r="D5" s="45"/>
      <c r="E5" s="45"/>
      <c r="F5" s="45"/>
      <c r="G5" s="45"/>
      <c r="H5" s="45"/>
      <c r="I5" s="45"/>
      <c r="J5" s="45"/>
    </row>
    <row r="6" spans="2:10" s="41" customFormat="1" ht="10" x14ac:dyDescent="0.35">
      <c r="B6" s="42" t="s">
        <v>49</v>
      </c>
      <c r="C6" s="45"/>
      <c r="D6" s="45"/>
      <c r="E6" s="45"/>
      <c r="F6" s="45"/>
      <c r="G6" s="45"/>
      <c r="H6" s="45"/>
      <c r="I6" s="45"/>
      <c r="J6" s="45"/>
    </row>
    <row r="7" spans="2:10" s="41" customFormat="1" ht="10" x14ac:dyDescent="0.35">
      <c r="B7" s="42" t="s">
        <v>49</v>
      </c>
      <c r="C7" s="45"/>
      <c r="D7" s="45"/>
      <c r="E7" s="45"/>
      <c r="F7" s="45"/>
      <c r="G7" s="45"/>
      <c r="H7" s="45"/>
      <c r="I7" s="45"/>
      <c r="J7" s="45"/>
    </row>
    <row r="8" spans="2:10" s="41" customFormat="1" ht="10" x14ac:dyDescent="0.35">
      <c r="B8" s="42" t="s">
        <v>55</v>
      </c>
      <c r="C8" s="45"/>
      <c r="D8" s="45"/>
      <c r="E8" s="45"/>
      <c r="F8" s="45"/>
      <c r="G8" s="45"/>
      <c r="H8" s="45"/>
      <c r="I8" s="45"/>
      <c r="J8" s="45"/>
    </row>
    <row r="9" spans="2:10" s="41" customFormat="1" ht="10" x14ac:dyDescent="0.35">
      <c r="B9" s="42"/>
      <c r="C9" s="39"/>
      <c r="D9" s="39"/>
      <c r="E9" s="39"/>
    </row>
    <row r="10" spans="2:10" s="47" customFormat="1" ht="10.5" x14ac:dyDescent="0.35">
      <c r="B10" s="37" t="s">
        <v>50</v>
      </c>
      <c r="C10" s="44">
        <f>Redevance!E10</f>
        <v>2026</v>
      </c>
      <c r="D10" s="44">
        <f>C10+1</f>
        <v>2027</v>
      </c>
      <c r="E10" s="44">
        <f t="shared" ref="E10:G10" si="1">D10+1</f>
        <v>2028</v>
      </c>
      <c r="F10" s="44">
        <f t="shared" si="1"/>
        <v>2029</v>
      </c>
      <c r="G10" s="44">
        <f t="shared" si="1"/>
        <v>2030</v>
      </c>
      <c r="H10" s="44" t="s">
        <v>55</v>
      </c>
      <c r="I10" s="44" t="s">
        <v>55</v>
      </c>
      <c r="J10" s="44" t="s">
        <v>55</v>
      </c>
    </row>
    <row r="11" spans="2:10" s="41" customFormat="1" ht="10" x14ac:dyDescent="0.35">
      <c r="B11" s="42"/>
      <c r="C11" s="39"/>
      <c r="D11" s="39"/>
      <c r="E11" s="39"/>
      <c r="F11" s="39"/>
      <c r="G11" s="39"/>
      <c r="H11" s="39"/>
      <c r="I11" s="39"/>
      <c r="J11" s="39"/>
    </row>
    <row r="12" spans="2:10" s="41" customFormat="1" ht="10.5" x14ac:dyDescent="0.35">
      <c r="B12" s="43" t="s">
        <v>51</v>
      </c>
      <c r="C12" s="51">
        <f t="shared" ref="C12:J12" si="2">SUM(C13:C18)</f>
        <v>0</v>
      </c>
      <c r="D12" s="51">
        <f t="shared" si="2"/>
        <v>0</v>
      </c>
      <c r="E12" s="51">
        <f t="shared" si="2"/>
        <v>0</v>
      </c>
      <c r="F12" s="51">
        <f t="shared" si="2"/>
        <v>0</v>
      </c>
      <c r="G12" s="51">
        <f t="shared" si="2"/>
        <v>0</v>
      </c>
      <c r="H12" s="51">
        <f t="shared" si="2"/>
        <v>0</v>
      </c>
      <c r="I12" s="51">
        <f t="shared" si="2"/>
        <v>0</v>
      </c>
      <c r="J12" s="51">
        <f t="shared" si="2"/>
        <v>0</v>
      </c>
    </row>
    <row r="13" spans="2:10" s="41" customFormat="1" ht="10" x14ac:dyDescent="0.35">
      <c r="B13" s="42" t="s">
        <v>52</v>
      </c>
      <c r="C13" s="45"/>
      <c r="D13" s="45"/>
      <c r="E13" s="45"/>
      <c r="F13" s="45"/>
      <c r="G13" s="45"/>
      <c r="H13" s="45"/>
      <c r="I13" s="45"/>
      <c r="J13" s="45"/>
    </row>
    <row r="14" spans="2:10" s="41" customFormat="1" ht="10" x14ac:dyDescent="0.35">
      <c r="B14" s="42" t="s">
        <v>52</v>
      </c>
      <c r="C14" s="45"/>
      <c r="D14" s="45"/>
      <c r="E14" s="45"/>
      <c r="F14" s="45"/>
      <c r="G14" s="45"/>
      <c r="H14" s="45"/>
      <c r="I14" s="45"/>
      <c r="J14" s="45"/>
    </row>
    <row r="15" spans="2:10" s="41" customFormat="1" ht="10" x14ac:dyDescent="0.35">
      <c r="B15" s="42" t="s">
        <v>52</v>
      </c>
      <c r="C15" s="45"/>
      <c r="D15" s="45"/>
      <c r="E15" s="45"/>
      <c r="F15" s="45"/>
      <c r="G15" s="45"/>
      <c r="H15" s="45"/>
      <c r="I15" s="45"/>
      <c r="J15" s="45"/>
    </row>
    <row r="16" spans="2:10" s="41" customFormat="1" ht="10" x14ac:dyDescent="0.35">
      <c r="B16" s="42" t="s">
        <v>52</v>
      </c>
      <c r="C16" s="45"/>
      <c r="D16" s="45"/>
      <c r="E16" s="45"/>
      <c r="F16" s="45"/>
      <c r="G16" s="45"/>
      <c r="H16" s="45"/>
      <c r="I16" s="45"/>
      <c r="J16" s="45"/>
    </row>
    <row r="17" spans="2:10" s="41" customFormat="1" ht="10" x14ac:dyDescent="0.35">
      <c r="B17" s="42" t="s">
        <v>52</v>
      </c>
      <c r="C17" s="45"/>
      <c r="D17" s="45"/>
      <c r="E17" s="45"/>
      <c r="F17" s="45"/>
      <c r="G17" s="45"/>
      <c r="H17" s="45"/>
      <c r="I17" s="45"/>
      <c r="J17" s="45"/>
    </row>
    <row r="18" spans="2:10" s="41" customFormat="1" ht="10" x14ac:dyDescent="0.35">
      <c r="B18" s="42" t="s">
        <v>55</v>
      </c>
      <c r="C18" s="45"/>
      <c r="D18" s="45"/>
      <c r="E18" s="45"/>
      <c r="F18" s="45"/>
      <c r="G18" s="45"/>
      <c r="H18" s="45"/>
      <c r="I18" s="45"/>
      <c r="J18" s="45"/>
    </row>
    <row r="20" spans="2:10" s="41" customFormat="1" ht="10.5" x14ac:dyDescent="0.35">
      <c r="B20" s="43" t="s">
        <v>53</v>
      </c>
      <c r="C20" s="51">
        <f t="shared" ref="C20:J20" si="3">SUM(C21:C26)</f>
        <v>0</v>
      </c>
      <c r="D20" s="51">
        <f t="shared" si="3"/>
        <v>0</v>
      </c>
      <c r="E20" s="51">
        <f t="shared" si="3"/>
        <v>0</v>
      </c>
      <c r="F20" s="51">
        <f t="shared" si="3"/>
        <v>0</v>
      </c>
      <c r="G20" s="51">
        <f t="shared" si="3"/>
        <v>0</v>
      </c>
      <c r="H20" s="51">
        <f t="shared" si="3"/>
        <v>0</v>
      </c>
      <c r="I20" s="51">
        <f t="shared" si="3"/>
        <v>0</v>
      </c>
      <c r="J20" s="51">
        <f t="shared" si="3"/>
        <v>0</v>
      </c>
    </row>
    <row r="21" spans="2:10" s="41" customFormat="1" ht="10" x14ac:dyDescent="0.35">
      <c r="B21" s="42" t="s">
        <v>54</v>
      </c>
      <c r="C21" s="45"/>
      <c r="D21" s="45"/>
      <c r="E21" s="45"/>
      <c r="F21" s="45"/>
      <c r="G21" s="45"/>
      <c r="H21" s="45"/>
      <c r="I21" s="45"/>
      <c r="J21" s="45"/>
    </row>
    <row r="22" spans="2:10" s="41" customFormat="1" ht="10" x14ac:dyDescent="0.35">
      <c r="B22" s="42" t="s">
        <v>54</v>
      </c>
      <c r="C22" s="45"/>
      <c r="D22" s="45"/>
      <c r="E22" s="45"/>
      <c r="F22" s="45"/>
      <c r="G22" s="45"/>
      <c r="H22" s="45"/>
      <c r="I22" s="45"/>
      <c r="J22" s="45"/>
    </row>
    <row r="23" spans="2:10" s="41" customFormat="1" ht="10" x14ac:dyDescent="0.35">
      <c r="B23" s="42" t="s">
        <v>54</v>
      </c>
      <c r="C23" s="45"/>
      <c r="D23" s="45"/>
      <c r="E23" s="45"/>
      <c r="F23" s="45"/>
      <c r="G23" s="45"/>
      <c r="H23" s="45"/>
      <c r="I23" s="45"/>
      <c r="J23" s="45"/>
    </row>
    <row r="24" spans="2:10" s="41" customFormat="1" ht="10" x14ac:dyDescent="0.35">
      <c r="B24" s="42" t="s">
        <v>54</v>
      </c>
      <c r="C24" s="45"/>
      <c r="D24" s="45"/>
      <c r="E24" s="45"/>
      <c r="F24" s="45"/>
      <c r="G24" s="45"/>
      <c r="H24" s="45"/>
      <c r="I24" s="45"/>
      <c r="J24" s="45"/>
    </row>
    <row r="25" spans="2:10" s="41" customFormat="1" ht="10" x14ac:dyDescent="0.35">
      <c r="B25" s="42" t="s">
        <v>54</v>
      </c>
      <c r="C25" s="45"/>
      <c r="D25" s="45"/>
      <c r="E25" s="45"/>
      <c r="F25" s="45"/>
      <c r="G25" s="45"/>
      <c r="H25" s="45"/>
      <c r="I25" s="45"/>
      <c r="J25" s="45"/>
    </row>
    <row r="26" spans="2:10" s="41" customFormat="1" ht="10" x14ac:dyDescent="0.35">
      <c r="B26" s="42" t="s">
        <v>55</v>
      </c>
      <c r="C26" s="45"/>
      <c r="D26" s="45"/>
      <c r="E26" s="45"/>
      <c r="F26" s="45"/>
      <c r="G26" s="45"/>
      <c r="H26" s="45"/>
      <c r="I26" s="45"/>
      <c r="J26" s="45"/>
    </row>
    <row r="28" spans="2:10" s="47" customFormat="1" ht="10.5" x14ac:dyDescent="0.35">
      <c r="B28" s="37" t="s">
        <v>56</v>
      </c>
      <c r="C28" s="44">
        <f>Redevance!E10</f>
        <v>2026</v>
      </c>
      <c r="D28" s="44">
        <f>C28+1</f>
        <v>2027</v>
      </c>
      <c r="E28" s="44">
        <f t="shared" ref="E28:G28" si="4">D28+1</f>
        <v>2028</v>
      </c>
      <c r="F28" s="44">
        <f t="shared" si="4"/>
        <v>2029</v>
      </c>
      <c r="G28" s="44">
        <f t="shared" si="4"/>
        <v>2030</v>
      </c>
      <c r="H28" s="44" t="s">
        <v>55</v>
      </c>
      <c r="I28" s="44" t="s">
        <v>55</v>
      </c>
      <c r="J28" s="44" t="s">
        <v>55</v>
      </c>
    </row>
    <row r="29" spans="2:10" ht="15.75" customHeight="1" x14ac:dyDescent="0.35">
      <c r="B29" s="42"/>
      <c r="C29" s="39"/>
      <c r="D29" s="39"/>
      <c r="E29" s="39"/>
      <c r="F29" s="39"/>
      <c r="G29" s="39"/>
      <c r="H29" s="39"/>
      <c r="I29" s="39"/>
      <c r="J29" s="39"/>
    </row>
    <row r="30" spans="2:10" s="41" customFormat="1" ht="10.5" x14ac:dyDescent="0.35">
      <c r="B30" s="43" t="s">
        <v>59</v>
      </c>
      <c r="C30" s="51">
        <f>SUM(C31:C36)</f>
        <v>0</v>
      </c>
      <c r="D30" s="51">
        <f t="shared" ref="D30:J30" si="5">SUM(D31:D36)</f>
        <v>0</v>
      </c>
      <c r="E30" s="51">
        <f t="shared" si="5"/>
        <v>0</v>
      </c>
      <c r="F30" s="51">
        <f t="shared" si="5"/>
        <v>0</v>
      </c>
      <c r="G30" s="51">
        <f t="shared" si="5"/>
        <v>0</v>
      </c>
      <c r="H30" s="51">
        <f t="shared" si="5"/>
        <v>0</v>
      </c>
      <c r="I30" s="51">
        <f t="shared" si="5"/>
        <v>0</v>
      </c>
      <c r="J30" s="51">
        <f t="shared" si="5"/>
        <v>0</v>
      </c>
    </row>
    <row r="31" spans="2:10" s="41" customFormat="1" ht="10" x14ac:dyDescent="0.35">
      <c r="B31" s="48" t="s">
        <v>57</v>
      </c>
      <c r="C31" s="45"/>
      <c r="D31" s="45"/>
      <c r="E31" s="45"/>
      <c r="F31" s="45"/>
      <c r="G31" s="45"/>
      <c r="H31" s="45"/>
      <c r="I31" s="45"/>
      <c r="J31" s="45"/>
    </row>
    <row r="32" spans="2:10" s="41" customFormat="1" ht="10" x14ac:dyDescent="0.35">
      <c r="B32" s="48" t="s">
        <v>57</v>
      </c>
      <c r="C32" s="45"/>
      <c r="D32" s="45"/>
      <c r="E32" s="45"/>
      <c r="F32" s="45"/>
      <c r="G32" s="45"/>
      <c r="H32" s="45"/>
      <c r="I32" s="45"/>
      <c r="J32" s="45"/>
    </row>
    <row r="33" spans="2:10" s="41" customFormat="1" ht="10" x14ac:dyDescent="0.35">
      <c r="B33" s="48" t="s">
        <v>57</v>
      </c>
      <c r="C33" s="45"/>
      <c r="D33" s="45"/>
      <c r="E33" s="45"/>
      <c r="F33" s="45"/>
      <c r="G33" s="45"/>
      <c r="H33" s="45"/>
      <c r="I33" s="45"/>
      <c r="J33" s="45"/>
    </row>
    <row r="34" spans="2:10" s="41" customFormat="1" ht="10" x14ac:dyDescent="0.35">
      <c r="B34" s="48" t="s">
        <v>57</v>
      </c>
      <c r="C34" s="45"/>
      <c r="D34" s="45"/>
      <c r="E34" s="45"/>
      <c r="F34" s="45"/>
      <c r="G34" s="45"/>
      <c r="H34" s="45"/>
      <c r="I34" s="45"/>
      <c r="J34" s="45"/>
    </row>
    <row r="35" spans="2:10" s="41" customFormat="1" ht="10" x14ac:dyDescent="0.35">
      <c r="B35" s="48" t="s">
        <v>57</v>
      </c>
      <c r="C35" s="45"/>
      <c r="D35" s="45"/>
      <c r="E35" s="45"/>
      <c r="F35" s="45"/>
      <c r="G35" s="45"/>
      <c r="H35" s="45"/>
      <c r="I35" s="45"/>
      <c r="J35" s="45"/>
    </row>
    <row r="36" spans="2:10" s="41" customFormat="1" ht="10" x14ac:dyDescent="0.35">
      <c r="B36" s="48" t="s">
        <v>58</v>
      </c>
      <c r="C36" s="45"/>
      <c r="D36" s="45"/>
      <c r="E36" s="45"/>
      <c r="F36" s="45"/>
      <c r="G36" s="45"/>
      <c r="H36" s="45"/>
      <c r="I36" s="45"/>
      <c r="J36"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Redevance</vt:lpstr>
      <vt:lpstr>Investissements</vt:lpstr>
      <vt:lpstr>Entretien et maintenance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 Manuel</dc:creator>
  <cp:lastModifiedBy>AUBIN Stephanie</cp:lastModifiedBy>
  <dcterms:created xsi:type="dcterms:W3CDTF">2015-06-05T18:19:34Z</dcterms:created>
  <dcterms:modified xsi:type="dcterms:W3CDTF">2025-11-21T08:41:58Z</dcterms:modified>
</cp:coreProperties>
</file>